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dams Documents\Publishing\NSRC\"/>
    </mc:Choice>
  </mc:AlternateContent>
  <bookViews>
    <workbookView xWindow="0" yWindow="0" windowWidth="25200" windowHeight="11685"/>
  </bookViews>
  <sheets>
    <sheet name="Table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1" l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<sst xmlns="http://schemas.openxmlformats.org/spreadsheetml/2006/main" count="33" uniqueCount="33">
  <si>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</si>
  <si>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</si>
  <si>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</si>
  <si>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</si>
  <si>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</si>
  <si>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</si>
  <si>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</si>
  <si>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</si>
  <si>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</si>
  <si>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</si>
  <si>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</si>
  <si>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</si>
  <si>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</si>
  <si>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</si>
  <si>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</si>
  <si>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</si>
  <si>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Table 2a:  Resourcing</t>
  </si>
  <si>
    <t>Table 2b:  Intellectual property activity</t>
  </si>
  <si>
    <t>Invention Disclosures (No.)</t>
  </si>
  <si>
    <t>Table 2c:  Licensing activity</t>
  </si>
  <si>
    <t>LOAs executed (No.)</t>
  </si>
  <si>
    <t>Adjusted gross income from LOAs in
 constant 2015 prices ($'000)</t>
  </si>
  <si>
    <t>Table 3c:  Start-up company activity</t>
  </si>
  <si>
    <t>Start-up companies formed during the year (No.)</t>
  </si>
  <si>
    <t xml:space="preserve">Start-ups operational at year end dependent
 on assignment of technology (No.) </t>
  </si>
  <si>
    <t>Start-ups operational at year end with
 institutional equity stakes (No.)</t>
  </si>
  <si>
    <t>Value of equity holdings in constant 2015 prices $'000)</t>
  </si>
  <si>
    <t>Notes:</t>
  </si>
  <si>
    <t>Dedicated Commercialisation staff (FTE)</t>
  </si>
  <si>
    <t>LOAs yielding income (No.)</t>
  </si>
  <si>
    <t>Summary of NSRC time metrics for 2000-2015</t>
  </si>
  <si>
    <t>2. All values are expressed in 2015 prices using the 2015 implicit price deflators, Australian Bureau of Statistics’ Australian System of National Accounts 2015-16, cat. no 5204.0</t>
  </si>
  <si>
    <t>1. The data is drawn from a time series data set of 55 organisations, refer to the 2015 NSRC Methodology  for full details https://www.industry.gov.au/innovation/NSRC/Data/Pages/Data-collection-methodology.aspx.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</si>
</sst>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\$#,##0.00;\-\$#,##0.00;\$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auto="1"/>
      </right>
      <top/>
      <bottom style="thin">
        <color theme="4" tint="0.3999755851924192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5" xfId="0" applyFont="1" applyFill="1" applyBorder="1"/>
    <xf numFmtId="0" fontId="0" fillId="0" borderId="0" xfId="0" applyNumberFormat="1" applyBorder="1"/>
    <xf numFmtId="0" fontId="0" fillId="0" borderId="8" xfId="0" applyNumberFormat="1" applyBorder="1"/>
    <xf numFmtId="0" fontId="0" fillId="0" borderId="0" xfId="0" applyNumberFormat="1"/>
    <xf numFmtId="0" fontId="0" fillId="0" borderId="7" xfId="0" applyBorder="1" applyAlignment="1">
      <alignment horizontal="left"/>
    </xf>
    <xf numFmtId="1" fontId="0" fillId="0" borderId="0" xfId="0" applyNumberFormat="1" applyBorder="1"/>
    <xf numFmtId="1" fontId="0" fillId="0" borderId="8" xfId="0" applyNumberFormat="1" applyBorder="1"/>
    <xf numFmtId="1" fontId="0" fillId="0" borderId="0" xfId="0" applyNumberFormat="1"/>
    <xf numFmtId="0" fontId="0" fillId="0" borderId="7" xfId="0" applyBorder="1" applyAlignment="1">
      <alignment horizontal="left" wrapText="1"/>
    </xf>
    <xf numFmtId="164" fontId="0" fillId="0" borderId="0" xfId="0" applyNumberFormat="1" applyBorder="1"/>
    <xf numFmtId="164" fontId="0" fillId="0" borderId="8" xfId="0" applyNumberFormat="1" applyBorder="1"/>
    <xf numFmtId="165" fontId="0" fillId="0" borderId="0" xfId="0" applyNumberFormat="1"/>
    <xf numFmtId="165" fontId="0" fillId="0" borderId="0" xfId="0" applyNumberFormat="1" applyBorder="1"/>
    <xf numFmtId="165" fontId="0" fillId="0" borderId="8" xfId="0" applyNumberFormat="1" applyBorder="1"/>
    <xf numFmtId="0" fontId="0" fillId="0" borderId="9" xfId="0" applyBorder="1" applyAlignment="1">
      <alignment horizontal="left"/>
    </xf>
    <xf numFmtId="164" fontId="0" fillId="0" borderId="10" xfId="0" applyNumberFormat="1" applyBorder="1"/>
    <xf numFmtId="164" fontId="0" fillId="0" borderId="11" xfId="0" applyNumberFormat="1" applyBorder="1"/>
    <xf numFmtId="0" fontId="2" fillId="0" borderId="7" xfId="0" applyFont="1" applyBorder="1" applyAlignment="1">
      <alignment horizontal="left"/>
    </xf>
    <xf numFmtId="0" fontId="3" fillId="0" borderId="0" xfId="0" applyNumberFormat="1" applyFont="1" applyBorder="1"/>
    <xf numFmtId="0" fontId="3" fillId="0" borderId="8" xfId="0" applyNumberFormat="1" applyFont="1" applyBorder="1"/>
    <xf numFmtId="0" fontId="3" fillId="0" borderId="0" xfId="0" applyNumberFormat="1" applyFont="1"/>
    <xf numFmtId="0" fontId="3" fillId="0" borderId="0" xfId="0" applyFont="1"/>
    <xf numFmtId="0" fontId="2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zoomScaleNormal="100" workbookViewId="0">
      <selection activeCell="I1" sqref="I1"/>
    </sheetView>
  </sheetViews>
  <sheetFormatPr defaultRowHeight="15" x14ac:dyDescent="0.25"/>
  <cols>
    <col min="1" max="1" width="48.7109375" customWidth="1"/>
    <col min="2" max="2" width="13.85546875" customWidth="1"/>
    <col min="3" max="3" width="13" customWidth="1"/>
    <col min="4" max="4" width="10.5703125" customWidth="1"/>
    <col min="5" max="5" width="12.7109375" customWidth="1"/>
    <col min="6" max="6" width="11.7109375" customWidth="1"/>
    <col min="7" max="7" width="11.28515625" customWidth="1"/>
    <col min="8" max="8" width="11" customWidth="1"/>
    <col min="9" max="9" width="11.7109375" customWidth="1"/>
    <col min="10" max="10" width="12.140625" customWidth="1"/>
    <col min="11" max="11" width="12.42578125" customWidth="1"/>
    <col min="12" max="12" width="12.28515625" customWidth="1"/>
    <col min="13" max="13" width="14.28515625" customWidth="1"/>
    <col min="14" max="14" width="14" customWidth="1"/>
    <col min="15" max="15" width="12" customWidth="1"/>
    <col min="16" max="16" width="12.85546875" customWidth="1"/>
    <col min="17" max="17" width="12.7109375" customWidth="1"/>
    <col min="18" max="18" width="15" customWidth="1"/>
  </cols>
  <sheetData>
    <row r="1" spans="1:18" ht="31.5" x14ac:dyDescent="0.5">
      <c r="A1" s="32" t="s">
        <v>30</v>
      </c>
    </row>
    <row r="3" spans="1:18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4"/>
    </row>
    <row r="4" spans="1:18" x14ac:dyDescent="0.25">
      <c r="A4" s="5"/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6" t="s">
        <v>12</v>
      </c>
      <c r="O4" s="6" t="s">
        <v>13</v>
      </c>
      <c r="P4" s="6" t="s">
        <v>14</v>
      </c>
      <c r="Q4" s="7" t="s">
        <v>15</v>
      </c>
      <c r="R4" s="8"/>
    </row>
    <row r="5" spans="1:18" s="29" customFormat="1" ht="18.75" x14ac:dyDescent="0.3">
      <c r="A5" s="25" t="s">
        <v>16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7"/>
      <c r="R5" s="28"/>
    </row>
    <row r="6" spans="1:18" x14ac:dyDescent="0.25">
      <c r="A6" s="31" t="s">
        <v>28</v>
      </c>
      <c r="B6" s="9">
        <v>189.84999999999997</v>
      </c>
      <c r="C6" s="9">
        <v>231</v>
      </c>
      <c r="D6" s="9">
        <v>283</v>
      </c>
      <c r="E6" s="9">
        <v>294.01000000000005</v>
      </c>
      <c r="F6" s="9">
        <v>280.15999999999997</v>
      </c>
      <c r="G6" s="9">
        <v>295</v>
      </c>
      <c r="H6" s="9">
        <v>300.14999999999998</v>
      </c>
      <c r="I6" s="9">
        <v>291.79999999999995</v>
      </c>
      <c r="J6" s="9">
        <v>312.20000000000005</v>
      </c>
      <c r="K6" s="9">
        <v>312.70000000000005</v>
      </c>
      <c r="L6" s="9">
        <v>306.30999999999995</v>
      </c>
      <c r="M6" s="9">
        <v>307.35999999999996</v>
      </c>
      <c r="N6" s="9">
        <v>274.37999999999994</v>
      </c>
      <c r="O6" s="9">
        <v>314.96999999999997</v>
      </c>
      <c r="P6" s="9">
        <v>383.53999999999996</v>
      </c>
      <c r="Q6" s="10">
        <v>373.03999999999996</v>
      </c>
      <c r="R6" s="11"/>
    </row>
    <row r="7" spans="1:18" x14ac:dyDescent="0.25">
      <c r="A7" s="12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0"/>
      <c r="R7" s="11"/>
    </row>
    <row r="8" spans="1:18" ht="18.75" x14ac:dyDescent="0.3">
      <c r="A8" s="25" t="s">
        <v>17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0"/>
      <c r="R8" s="11"/>
    </row>
    <row r="9" spans="1:18" x14ac:dyDescent="0.25">
      <c r="A9" s="12" t="s">
        <v>18</v>
      </c>
      <c r="B9" s="13">
        <v>518</v>
      </c>
      <c r="C9" s="13">
        <v>734</v>
      </c>
      <c r="D9" s="13">
        <v>734</v>
      </c>
      <c r="E9" s="13">
        <v>798</v>
      </c>
      <c r="F9" s="13">
        <v>951</v>
      </c>
      <c r="G9" s="13">
        <v>919</v>
      </c>
      <c r="H9" s="13">
        <v>1085</v>
      </c>
      <c r="I9" s="13">
        <v>1185</v>
      </c>
      <c r="J9" s="13">
        <v>1318</v>
      </c>
      <c r="K9" s="13">
        <v>1436</v>
      </c>
      <c r="L9" s="13">
        <v>1581</v>
      </c>
      <c r="M9" s="13">
        <v>1638</v>
      </c>
      <c r="N9" s="13">
        <v>1281</v>
      </c>
      <c r="O9" s="13">
        <v>1300</v>
      </c>
      <c r="P9" s="13">
        <v>1156</v>
      </c>
      <c r="Q9" s="14">
        <v>1157</v>
      </c>
      <c r="R9" s="15"/>
    </row>
    <row r="10" spans="1:18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5"/>
    </row>
    <row r="11" spans="1:18" ht="18.75" x14ac:dyDescent="0.3">
      <c r="A11" s="25" t="s">
        <v>19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4"/>
      <c r="R11" s="15"/>
    </row>
    <row r="12" spans="1:18" x14ac:dyDescent="0.25">
      <c r="A12" s="12" t="s">
        <v>20</v>
      </c>
      <c r="B12" s="13">
        <v>412</v>
      </c>
      <c r="C12" s="13">
        <v>360</v>
      </c>
      <c r="D12" s="13">
        <v>445</v>
      </c>
      <c r="E12" s="13">
        <v>431</v>
      </c>
      <c r="F12" s="13">
        <v>382</v>
      </c>
      <c r="G12" s="13">
        <v>452</v>
      </c>
      <c r="H12" s="13">
        <v>516</v>
      </c>
      <c r="I12" s="13">
        <v>548</v>
      </c>
      <c r="J12" s="13">
        <v>459</v>
      </c>
      <c r="K12" s="13">
        <v>483</v>
      </c>
      <c r="L12" s="13">
        <v>498</v>
      </c>
      <c r="M12" s="13">
        <v>481</v>
      </c>
      <c r="N12" s="13">
        <v>480</v>
      </c>
      <c r="O12" s="13">
        <v>619</v>
      </c>
      <c r="P12" s="13">
        <v>720</v>
      </c>
      <c r="Q12" s="14">
        <v>619</v>
      </c>
      <c r="R12" s="15"/>
    </row>
    <row r="13" spans="1:18" x14ac:dyDescent="0.25">
      <c r="A13" s="31" t="s">
        <v>29</v>
      </c>
      <c r="B13" s="9">
        <v>487</v>
      </c>
      <c r="C13" s="9">
        <v>611</v>
      </c>
      <c r="D13" s="9">
        <v>640</v>
      </c>
      <c r="E13" s="9">
        <v>627</v>
      </c>
      <c r="F13" s="9">
        <v>665</v>
      </c>
      <c r="G13" s="9">
        <v>651</v>
      </c>
      <c r="H13" s="9">
        <v>702</v>
      </c>
      <c r="I13" s="9">
        <v>738</v>
      </c>
      <c r="J13" s="9">
        <v>628</v>
      </c>
      <c r="K13" s="9">
        <v>691</v>
      </c>
      <c r="L13" s="9">
        <v>797</v>
      </c>
      <c r="M13" s="9">
        <v>775</v>
      </c>
      <c r="N13" s="9">
        <v>759</v>
      </c>
      <c r="O13" s="9">
        <v>946.5</v>
      </c>
      <c r="P13" s="9">
        <v>632</v>
      </c>
      <c r="Q13" s="10">
        <v>828</v>
      </c>
      <c r="R13" s="11"/>
    </row>
    <row r="14" spans="1:18" ht="30" x14ac:dyDescent="0.25">
      <c r="A14" s="16" t="s">
        <v>21</v>
      </c>
      <c r="B14" s="17">
        <f>150539254.1048/1000</f>
        <v>150539.2541048</v>
      </c>
      <c r="C14" s="17">
        <f>105739009.077/1000</f>
        <v>105739.00907700001</v>
      </c>
      <c r="D14" s="17">
        <f>104245270.5885/1000</f>
        <v>104245.27058849999</v>
      </c>
      <c r="E14" s="17">
        <f>92230262.81/1000</f>
        <v>92230.26281</v>
      </c>
      <c r="F14" s="17">
        <f>81475500.2625/1000</f>
        <v>81475.500262500005</v>
      </c>
      <c r="G14" s="17">
        <f>80703279.6274/1000</f>
        <v>80703.279627399999</v>
      </c>
      <c r="H14" s="17">
        <f>140067275.6655/1000</f>
        <v>140067.2756655</v>
      </c>
      <c r="I14" s="17">
        <f>258082847.4638/1000</f>
        <v>258082.84746380002</v>
      </c>
      <c r="J14" s="17">
        <f>104875777.9213/1000</f>
        <v>104875.77792129999</v>
      </c>
      <c r="K14" s="17">
        <f>329831958.4029/1000</f>
        <v>329831.95840289997</v>
      </c>
      <c r="L14" s="17">
        <f>158861189.3463/1000</f>
        <v>158861.1893463</v>
      </c>
      <c r="M14" s="17">
        <f>106662415.0102/1000</f>
        <v>106662.4150102</v>
      </c>
      <c r="N14" s="17">
        <f>347814869.0443/1000</f>
        <v>347814.86904429999</v>
      </c>
      <c r="O14" s="17">
        <f>121034033.9275/1000</f>
        <v>121034.0339275</v>
      </c>
      <c r="P14" s="17">
        <f>98267084.9753/1000</f>
        <v>98267.084975299993</v>
      </c>
      <c r="Q14" s="18">
        <f>147785054.26/1000</f>
        <v>147785.05426</v>
      </c>
      <c r="R14" s="19"/>
    </row>
    <row r="15" spans="1:18" x14ac:dyDescent="0.25">
      <c r="A15" s="16"/>
      <c r="B15" s="17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/>
      <c r="R15" s="19"/>
    </row>
    <row r="16" spans="1:18" ht="18.75" x14ac:dyDescent="0.3">
      <c r="A16" s="30" t="s">
        <v>22</v>
      </c>
      <c r="B16" s="17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/>
      <c r="R16" s="19"/>
    </row>
    <row r="17" spans="1:18" x14ac:dyDescent="0.25">
      <c r="A17" s="12" t="s">
        <v>23</v>
      </c>
      <c r="B17" s="9">
        <v>47</v>
      </c>
      <c r="C17" s="9">
        <v>62</v>
      </c>
      <c r="D17" s="9">
        <v>59</v>
      </c>
      <c r="E17" s="9">
        <v>49</v>
      </c>
      <c r="F17" s="9">
        <v>29</v>
      </c>
      <c r="G17" s="9">
        <v>38</v>
      </c>
      <c r="H17" s="9">
        <v>42</v>
      </c>
      <c r="I17" s="9">
        <v>34</v>
      </c>
      <c r="J17" s="9">
        <v>14</v>
      </c>
      <c r="K17" s="9">
        <v>22</v>
      </c>
      <c r="L17" s="9">
        <v>16</v>
      </c>
      <c r="M17" s="9">
        <v>15</v>
      </c>
      <c r="N17" s="9">
        <v>14</v>
      </c>
      <c r="O17" s="9">
        <v>22</v>
      </c>
      <c r="P17" s="9">
        <v>10</v>
      </c>
      <c r="Q17" s="10">
        <v>34</v>
      </c>
      <c r="R17" s="11"/>
    </row>
    <row r="18" spans="1:18" ht="30" x14ac:dyDescent="0.25">
      <c r="A18" s="16" t="s">
        <v>24</v>
      </c>
      <c r="B18" s="9">
        <v>86</v>
      </c>
      <c r="C18" s="9">
        <v>112</v>
      </c>
      <c r="D18" s="9">
        <v>124</v>
      </c>
      <c r="E18" s="9">
        <v>225</v>
      </c>
      <c r="F18" s="9">
        <v>251</v>
      </c>
      <c r="G18" s="9">
        <v>218</v>
      </c>
      <c r="H18" s="9">
        <v>233</v>
      </c>
      <c r="I18" s="9">
        <v>234</v>
      </c>
      <c r="J18" s="9">
        <v>204</v>
      </c>
      <c r="K18" s="9">
        <v>207</v>
      </c>
      <c r="L18" s="9">
        <v>195</v>
      </c>
      <c r="M18" s="9">
        <v>193</v>
      </c>
      <c r="N18" s="9">
        <v>143</v>
      </c>
      <c r="O18" s="9">
        <v>205</v>
      </c>
      <c r="P18" s="9">
        <v>104</v>
      </c>
      <c r="Q18" s="10">
        <v>152</v>
      </c>
      <c r="R18" s="11"/>
    </row>
    <row r="19" spans="1:18" ht="30" x14ac:dyDescent="0.25">
      <c r="A19" s="16" t="s">
        <v>25</v>
      </c>
      <c r="B19" s="9">
        <v>69</v>
      </c>
      <c r="C19" s="9">
        <v>82</v>
      </c>
      <c r="D19" s="9">
        <v>101</v>
      </c>
      <c r="E19" s="9">
        <v>179</v>
      </c>
      <c r="F19" s="9">
        <v>204</v>
      </c>
      <c r="G19" s="9">
        <v>171</v>
      </c>
      <c r="H19" s="9">
        <v>193</v>
      </c>
      <c r="I19" s="9">
        <v>197</v>
      </c>
      <c r="J19" s="9">
        <v>187</v>
      </c>
      <c r="K19" s="9">
        <v>189</v>
      </c>
      <c r="L19" s="9">
        <v>176</v>
      </c>
      <c r="M19" s="9">
        <v>174</v>
      </c>
      <c r="N19" s="9">
        <v>125</v>
      </c>
      <c r="O19" s="9">
        <v>182</v>
      </c>
      <c r="P19" s="9">
        <v>79</v>
      </c>
      <c r="Q19" s="10">
        <v>123</v>
      </c>
      <c r="R19" s="11"/>
    </row>
    <row r="20" spans="1:18" x14ac:dyDescent="0.25">
      <c r="A20" s="22" t="s">
        <v>26</v>
      </c>
      <c r="B20" s="23">
        <f>185042854.1995/1000</f>
        <v>185042.8541995</v>
      </c>
      <c r="C20" s="23">
        <f>187949732.224/1000</f>
        <v>187949.73222400001</v>
      </c>
      <c r="D20" s="23">
        <f>165049473.5295/1000</f>
        <v>165049.47352950001</v>
      </c>
      <c r="E20" s="23">
        <f>216269209.7865/1000</f>
        <v>216269.2097865</v>
      </c>
      <c r="F20" s="23">
        <f>255464727.9004/1000</f>
        <v>255464.7279004</v>
      </c>
      <c r="G20" s="23">
        <f>211554727.0307/1000</f>
        <v>211554.72703069999</v>
      </c>
      <c r="H20" s="23">
        <f>233124207.8579/1000</f>
        <v>233124.20785790001</v>
      </c>
      <c r="I20" s="23">
        <f>235371980.6765/1000</f>
        <v>235371.98067649998</v>
      </c>
      <c r="J20" s="23">
        <f>203835152.9099/1000</f>
        <v>203835.1529099</v>
      </c>
      <c r="K20" s="23">
        <f>254687003.3041/1000</f>
        <v>254687.00330410001</v>
      </c>
      <c r="L20" s="23">
        <f>158603813.7255/1000</f>
        <v>158603.81372549999</v>
      </c>
      <c r="M20" s="23">
        <f>142022834.3737/1000</f>
        <v>142022.8343737</v>
      </c>
      <c r="N20" s="23">
        <f>91905386.1369/1000</f>
        <v>91905.386136899993</v>
      </c>
      <c r="O20" s="23">
        <f>135039371.0775/1000</f>
        <v>135039.37107749999</v>
      </c>
      <c r="P20" s="23">
        <f>94094146.7329/1000</f>
        <v>94094.146732900001</v>
      </c>
      <c r="Q20" s="24">
        <f>124590229.94/1000</f>
        <v>124590.22994</v>
      </c>
      <c r="R20" s="19"/>
    </row>
    <row r="21" spans="1:18" x14ac:dyDescent="0.25">
      <c r="A21" t="s">
        <v>27</v>
      </c>
    </row>
    <row r="22" spans="1:18" x14ac:dyDescent="0.25">
      <c r="A22" t="s">
        <v>32</v>
      </c>
    </row>
    <row r="23" spans="1:18" x14ac:dyDescent="0.25">
      <c r="A23" t="s">
        <v>31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</vt:lpstr>
    </vt:vector>
  </TitlesOfParts>
  <Company>Department of Industry, Innovation and Science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Raymundo, Rissa</dc:creator>
  <cp:lastModifiedBy>Bingham, Adam</cp:lastModifiedBy>
  <dcterms:created xsi:type="dcterms:W3CDTF">2017-01-12T16:42:12Z</dcterms:created>
  <dcterms:modified xsi:type="dcterms:W3CDTF">2019-02-14T01:58:32Z</dcterms:modified>
</cp:coreProperties>
</file>